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ensoftekinc.sharepoint.com/sites/Company/Shared Documents/Proposals/RFP - RFI/RFP 2023/Working 2023/Washington State EHR/Submission Documents/"/>
    </mc:Choice>
  </mc:AlternateContent>
  <xr:revisionPtr revIDLastSave="200" documentId="13_ncr:1_{A201026C-9305-451B-BADE-165646ECA7BC}" xr6:coauthVersionLast="47" xr6:coauthVersionMax="47" xr10:uidLastSave="{EF76ACD5-5093-47E4-A5D4-ECDFFFF75BB2}"/>
  <bookViews>
    <workbookView xWindow="-108" yWindow="-108" windowWidth="23256" windowHeight="12576" xr2:uid="{00000000-000D-0000-FFFF-FFFF00000000}"/>
  </bookViews>
  <sheets>
    <sheet name="Bid Price"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3" l="1"/>
  <c r="E32" i="3"/>
  <c r="E33" i="3"/>
  <c r="E30" i="3"/>
  <c r="E27" i="3"/>
  <c r="E26" i="3"/>
  <c r="E22" i="3"/>
  <c r="E23" i="3"/>
  <c r="E21" i="3"/>
  <c r="F21" i="3" s="1"/>
  <c r="E29" i="3"/>
  <c r="E28" i="3"/>
  <c r="E25" i="3"/>
  <c r="E24" i="3"/>
  <c r="C14" i="3"/>
  <c r="C13" i="3"/>
  <c r="C15" i="3" l="1"/>
  <c r="F33" i="3"/>
  <c r="F32" i="3"/>
  <c r="F31" i="3"/>
  <c r="F30" i="3"/>
  <c r="F29" i="3"/>
  <c r="F28" i="3"/>
  <c r="F27" i="3"/>
  <c r="F26" i="3"/>
  <c r="F25" i="3"/>
  <c r="F24" i="3"/>
  <c r="F23" i="3"/>
  <c r="F22" i="3"/>
  <c r="F34" i="3" l="1"/>
  <c r="B37" i="3" s="1"/>
  <c r="C37" i="3" l="1"/>
  <c r="C39" i="3" s="1"/>
  <c r="B39" i="3"/>
</calcChain>
</file>

<file path=xl/sharedStrings.xml><?xml version="1.0" encoding="utf-8"?>
<sst xmlns="http://schemas.openxmlformats.org/spreadsheetml/2006/main" count="119" uniqueCount="98">
  <si>
    <t>Exhibit C - Bid Price</t>
  </si>
  <si>
    <r>
      <rPr>
        <u/>
        <sz val="11"/>
        <color theme="1"/>
        <rFont val="Calibri"/>
        <family val="2"/>
        <scheme val="minor"/>
      </rPr>
      <t>INSTRUCTIONS</t>
    </r>
    <r>
      <rPr>
        <sz val="11"/>
        <color theme="1"/>
        <rFont val="Calibri"/>
        <family val="2"/>
        <scheme val="minor"/>
      </rPr>
      <t xml:space="preserve">:  
1. Bidders must complete the applicable pricing components of sections 1, 2, and 3 for general use of their solution which will be incorporated into the resultant contract pricing.
</t>
    </r>
  </si>
  <si>
    <t>2. Pricing for Section 1 and Section 2 below include major pricing components and user types (if applicable) to implementation and subscription of EHR solution that meets mandatory requirements in Exhibit B-1 -Requirements. Bidders may add or remove line items based on the applicability of the proposed solution.</t>
  </si>
  <si>
    <t>3. For Section 3, please list any optional modules and/or available third-party components that purchasers can elect to add to their implementation. Please note, that only modules/components listed here will be included on the resulting contract.</t>
  </si>
  <si>
    <t>Scenario Pricing for evaluation</t>
  </si>
  <si>
    <t>For evaluation purposes, bidders will price two years of service to a single facility with approximately 1,200 named users performing health services and 100 IT staff. 
The facility uses all required modules are listed in Exhibit B-1 Requirements. 
See the Pricing Assumptions tab of this document for a detailed list of user roles that will be required.</t>
  </si>
  <si>
    <t>The bid response must clearly detail a total cost for the sceanrio and a breakdown of any relevants fees from the sections below as a separate price submission for the scenario.
Enterprise Services may request clarification of this scenario price to ensure fair evaluation.</t>
  </si>
  <si>
    <t>* Pricing Strategy</t>
  </si>
  <si>
    <r>
      <t xml:space="preserve">EnSoftek currently holds a U.S General Services Administration (GSA) Federal Supply Schedule (FSS) Multiple Award Schedule (MAS) contract holder to provide EHR solutions and services at a pre-negotiated pricing that is very similar to this procurement. 
For more information please visit Please visit: https://www.gsaadvantage.gov/ref_text/GS35F0390V/0XSL4Z.3TIXZQ_GS-35F-0390V_FASITSCHEDULEPRICELIST2022.PDF (pages 58 and 59) for GSA authorized prices for DrCloudEHR.
EnSoftek is using GSA MAS contract as a basis for its Pricing with </t>
    </r>
    <r>
      <rPr>
        <b/>
        <u/>
        <sz val="12"/>
        <color theme="3"/>
        <rFont val="Calibri"/>
        <family val="2"/>
        <scheme val="minor"/>
      </rPr>
      <t>Discounts</t>
    </r>
    <r>
      <rPr>
        <b/>
        <sz val="12"/>
        <color theme="3"/>
        <rFont val="Calibri"/>
        <family val="2"/>
        <scheme val="minor"/>
      </rPr>
      <t xml:space="preserve"> for the State of WA. </t>
    </r>
  </si>
  <si>
    <t>*Section 1: Implementation Fees (6-month Implementation followed by 2-month Training and Go-Live)</t>
  </si>
  <si>
    <r>
      <t xml:space="preserve">Component Pricing Rate
Exhibit B-1 </t>
    </r>
    <r>
      <rPr>
        <b/>
        <u/>
        <sz val="12"/>
        <color theme="1"/>
        <rFont val="Calibri"/>
        <family val="2"/>
        <scheme val="minor"/>
      </rPr>
      <t>Mandatory</t>
    </r>
    <r>
      <rPr>
        <b/>
        <sz val="12"/>
        <color theme="1"/>
        <rFont val="Calibri"/>
        <family val="2"/>
        <scheme val="minor"/>
      </rPr>
      <t xml:space="preserve"> Requirements</t>
    </r>
  </si>
  <si>
    <r>
      <t xml:space="preserve">Total Pricing for the Scenario and
Exhibit B-1 </t>
    </r>
    <r>
      <rPr>
        <b/>
        <u/>
        <sz val="12"/>
        <color theme="1"/>
        <rFont val="Calibri"/>
        <family val="2"/>
        <scheme val="minor"/>
      </rPr>
      <t>Mandatory</t>
    </r>
    <r>
      <rPr>
        <b/>
        <sz val="12"/>
        <color theme="1"/>
        <rFont val="Calibri"/>
        <family val="2"/>
        <scheme val="minor"/>
      </rPr>
      <t xml:space="preserve"> Requirements</t>
    </r>
  </si>
  <si>
    <r>
      <rPr>
        <b/>
        <sz val="11"/>
        <color theme="1"/>
        <rFont val="Calibri"/>
        <family val="2"/>
        <scheme val="minor"/>
      </rPr>
      <t>DrCloudEHR v2024 AS-IS Solution Implementation</t>
    </r>
    <r>
      <rPr>
        <sz val="11"/>
        <color theme="1"/>
        <rFont val="Calibri"/>
        <family val="2"/>
        <scheme val="minor"/>
      </rPr>
      <t xml:space="preserve">
• Project Planning and Requirements/Gap Analysis. 
• DrCloudEHR v2024 AS-IS Installation/Set-Up/Configuration to include:
     o Agency demographics including facilities/programs, locations, encounter / service codes, and user management modules.
     o Admissions, prior authorizations management, scheduling modules.
     o DrCloudEHR v2024 forms library and reports for clinical documentation.
     o Golden Thread - Quality management system.
     o Modules
         -  Scheduling Module.
         -  Admission, Discharge, and Transfer Module.
         -  Medical Records Transmission Module.
         -  Payment and Billing Module.
         -  Chart Tracking Module.
         -  Secure Chat Module.
         -  Data Analytics Module.
         -  Patient Portal Module.
• Standard data migration to include client data from templates into DrCloudEHR. (Customer is responsible for providing the data in the specified template format to import.)
• Billing/claims processing and management, billing rules manager, payors (self-pay, Medicaid, Medicare, 1 commercial).
• Deployment and post-go-live support.</t>
    </r>
  </si>
  <si>
    <t>DrCloudEHR AS-IS v2024 Solution One-Time Implementation Fees</t>
  </si>
  <si>
    <t>Data Migration</t>
  </si>
  <si>
    <t>Training (Super Users - Train-the-trainer Model) (10 business days)</t>
  </si>
  <si>
    <t>Total One-Time Implementation Fees</t>
  </si>
  <si>
    <t>*Section 2: Annual Subscription Fees for Exhibit B-1 Mandatory Requirements</t>
  </si>
  <si>
    <r>
      <t xml:space="preserve">EnSoftek is providing a </t>
    </r>
    <r>
      <rPr>
        <b/>
        <u/>
        <sz val="12"/>
        <color theme="3" tint="-0.249977111117893"/>
        <rFont val="Calibri"/>
        <family val="2"/>
        <scheme val="minor"/>
      </rPr>
      <t>30% Discount</t>
    </r>
    <r>
      <rPr>
        <b/>
        <sz val="12"/>
        <color theme="3" tint="-0.249977111117893"/>
        <rFont val="Calibri"/>
        <family val="2"/>
        <scheme val="minor"/>
      </rPr>
      <t xml:space="preserve"> on its GSA MAS Contract "DrCloudEHR </t>
    </r>
    <r>
      <rPr>
        <b/>
        <u/>
        <sz val="12"/>
        <color theme="3" tint="-0.249977111117893"/>
        <rFont val="Calibri"/>
        <family val="2"/>
        <scheme val="minor"/>
      </rPr>
      <t>Enterprise</t>
    </r>
    <r>
      <rPr>
        <b/>
        <sz val="12"/>
        <color theme="3" tint="-0.249977111117893"/>
        <rFont val="Calibri"/>
        <family val="2"/>
        <scheme val="minor"/>
      </rPr>
      <t xml:space="preserve"> and </t>
    </r>
    <r>
      <rPr>
        <b/>
        <u/>
        <sz val="12"/>
        <color theme="3" tint="-0.249977111117893"/>
        <rFont val="Calibri"/>
        <family val="2"/>
        <scheme val="minor"/>
      </rPr>
      <t>Professional</t>
    </r>
    <r>
      <rPr>
        <b/>
        <sz val="12"/>
        <color theme="3" tint="-0.249977111117893"/>
        <rFont val="Calibri"/>
        <family val="2"/>
        <scheme val="minor"/>
      </rPr>
      <t xml:space="preserve"> User Subscription" pricing for the State.</t>
    </r>
  </si>
  <si>
    <t>State User Roles</t>
  </si>
  <si>
    <t>DrCloudEHR User Subscription Roles</t>
  </si>
  <si>
    <t>Number of Users</t>
  </si>
  <si>
    <t>GSA MSA Contract Pricing</t>
  </si>
  <si>
    <t>Discounted State User Subscription Fees</t>
  </si>
  <si>
    <t>Annual Subscription Fees</t>
  </si>
  <si>
    <t>Medical Provider</t>
  </si>
  <si>
    <t>DrCloudEHR™ Enterprise</t>
  </si>
  <si>
    <t>Nurse</t>
  </si>
  <si>
    <t>DrCloudEHR™ Professional</t>
  </si>
  <si>
    <t>Medication Administration</t>
  </si>
  <si>
    <t>Medical Assistant</t>
  </si>
  <si>
    <t>DrCloudEHR™ Base</t>
  </si>
  <si>
    <t>Health Services Administrator</t>
  </si>
  <si>
    <t>Facility Medical Director</t>
  </si>
  <si>
    <t>Custody Officers</t>
  </si>
  <si>
    <t>Patient Navigator (care coordination)</t>
  </si>
  <si>
    <t>Patient Services Representatives (PSR)</t>
  </si>
  <si>
    <t>Lab Technicians</t>
  </si>
  <si>
    <t xml:space="preserve">DrCloudEHR™ Professional </t>
  </si>
  <si>
    <t>Informatics</t>
  </si>
  <si>
    <t>Quality (nurses)</t>
  </si>
  <si>
    <t>Information Technology</t>
  </si>
  <si>
    <t>Total Users</t>
  </si>
  <si>
    <t>Sub-Total</t>
  </si>
  <si>
    <t xml:space="preserve">Subscription fees have to include all support and maintenance as provided in Services Level Agreement (SLA). </t>
  </si>
  <si>
    <t>Year 1</t>
  </si>
  <si>
    <t>Year 2</t>
  </si>
  <si>
    <t xml:space="preserve"> </t>
  </si>
  <si>
    <t xml:space="preserve">DrCloudEHR Hosting Fees on Commercial Cloud </t>
  </si>
  <si>
    <t>Hosting is included as part of the DrCloudEHR SaaS User Subscription Fees</t>
  </si>
  <si>
    <r>
      <t xml:space="preserve">DrCloudEHR SaaS User Subscription Fees for 198 Users 
</t>
    </r>
    <r>
      <rPr>
        <sz val="11"/>
        <color theme="1"/>
        <rFont val="Calibri"/>
        <family val="2"/>
        <scheme val="minor"/>
      </rPr>
      <t>(Please refer to detailed DrCloudEHR SaaS User Subscription Pricing below)</t>
    </r>
  </si>
  <si>
    <r>
      <t xml:space="preserve">DrCloudEHR Patient Portal </t>
    </r>
    <r>
      <rPr>
        <sz val="11"/>
        <color theme="1"/>
        <rFont val="Calibri"/>
        <family val="2"/>
        <scheme val="minor"/>
      </rPr>
      <t>(Enterprise Annual Fees)</t>
    </r>
  </si>
  <si>
    <t>Total Annual Subscription Fees</t>
  </si>
  <si>
    <t>Beginning in year 2, a 5% or an amount equal to the prior year’s increase in the Bureau of Labor Statistics CPI Index, whichever is greater, will be assessed.</t>
  </si>
  <si>
    <t>Section 3: Annual Subscription Fees for Optional Modules, Third-Party Add-Ons, and Other Services</t>
  </si>
  <si>
    <t>DrCloudEHR Unplugged [per user]</t>
  </si>
  <si>
    <t>DrCloudEHR Telehealth [per user]</t>
  </si>
  <si>
    <t>DrCloudEHR Document Storage [per 100GB of Storage]</t>
  </si>
  <si>
    <t>DrCloudEHR Advanced Report Writer [per user]</t>
  </si>
  <si>
    <t>DrCloudEHR Report Server [Shared Server Environment] Back-end Table Access</t>
  </si>
  <si>
    <t>DrCloudEHR Patient Portal</t>
  </si>
  <si>
    <t>DrCloudEHR Foresight Analytics Module – DrCloudEHR integrates with Apache Superset to provide insights into practice data with new interactive, graphical analytics reports.
Additional $300 per user per year for Report/Dashboard builders.</t>
  </si>
  <si>
    <t>DrCloudEHR Referral Module [website-based referral data submission]</t>
  </si>
  <si>
    <t>DrCloudEHR General Ledger (GL) Interface</t>
  </si>
  <si>
    <t>DrCloudEHR Clearinghouse Interface</t>
  </si>
  <si>
    <t>DrFirst Rcopia (ePrescribing) includes EPCS and PDMP reporting: [per provider]</t>
  </si>
  <si>
    <t>DrFirst Rcopia (ePrescribing) Basic: [per provider]</t>
  </si>
  <si>
    <t>EMR Direct Trust Mailbox - Minimum recommended 1 per facility: [1 mailbox]</t>
  </si>
  <si>
    <t>Integrated ChartMeds eMAR Solution [Per Administered Bed]</t>
  </si>
  <si>
    <t>Lab Interface [2-way]</t>
  </si>
  <si>
    <t>Televox: Appointment Reminder Services [Additional: $1000 One-time Deployment; 1Million Transactions: $0.08 per transaction]</t>
  </si>
  <si>
    <t>InterFax.Net Faxing (Per Local Fax Line, up to 100 pages per month [Annual Fee]</t>
  </si>
  <si>
    <t>Dragon Dictation [per user]</t>
  </si>
  <si>
    <t>Credit Card Processing Integration with Global Payments Integrated [Requires separate agreement with Global Payment Integrated]</t>
  </si>
  <si>
    <t>Set-up Waived</t>
  </si>
  <si>
    <t>Scriptel Signature Pads [per device]</t>
  </si>
  <si>
    <t>$309 + freight</t>
  </si>
  <si>
    <t>Additional cost for Architecture and Design: 
for development and/or recommendations surrounding system architecture and design. Architecture includes virtual, physical, and process components</t>
  </si>
  <si>
    <t>$150/Hour</t>
  </si>
  <si>
    <t>Additional cost for integration layer:
to support integration between the Core/Enterprise EHR solution and any non-core components, such as third-party modules</t>
  </si>
  <si>
    <t>Section 4: Assumptions &amp; Notes</t>
  </si>
  <si>
    <t>All annual fees begin and are payable on contract execution and the anniversary date for the full term of the agreement.</t>
  </si>
  <si>
    <t>DrCloudEHR solution v2024 subscription fees are based on 198 users. Any users above the contracted user counts will be invoiced as extra users based on Section 2: DrCloudEHR SaaS User Subscription Pricing, billed annually upfront.</t>
  </si>
  <si>
    <t>Your specific requirement changes, customizations, and interfaces to DrCloudEHR v2024 “As-Is” Solution will require Change Requests (CR) and an additional budget.</t>
  </si>
  <si>
    <t xml:space="preserve">Each active named user may have multiple devices engaged at the same time. When a staff member who has been assigned a subscription to DrCloudEHR leaves Dthe State, their password is deactivated, and the subscription is automatically ready to be reassigned to another staff member without additional cost. </t>
  </si>
  <si>
    <t>Project Kick-off will be scheduled at a mutually agreeable date, not exceeding 30 days from agreement execution. State to complete all pre-kickoff documents supplied by EnSoftek no less than 1-week before project kick-off. </t>
  </si>
  <si>
    <t xml:space="preserve">During the initial stage of the implementation, a requirements analysis will be completed to determine the configuration requirements for the DrCloudEHR Enterprise v2024 functionality.  </t>
  </si>
  <si>
    <t>DrCloudEHR is a cloud-based solution requiring that the State provide only end-user devices (computers, laptops, printers, etc.) as well as its user internet connectivity.</t>
  </si>
  <si>
    <t xml:space="preserve">State to designate key help desk personnel for its users to contact for level-one support. They will be responsible for aggregating requests and direct communication with EnSoftek support staff.  </t>
  </si>
  <si>
    <t>DrCloudEHR base subscription includes up to ten (10) GB (Gigabytes) of storage for the import of external documentation. Additional storage is at an additional cost. </t>
  </si>
  <si>
    <t>Standard data migration to include client demographics, insurance, program admission data, and clinical and encounter information. Any work involved in getting data out of legacy EHR system by EnSoftek would be charged as professional services.</t>
  </si>
  <si>
    <t>Application maintenance and support (updates, bug fixes, and support) are included.</t>
  </si>
  <si>
    <t>Basic customer support includes Monday through Friday, 8 am to 5 pm customer time zone.</t>
  </si>
  <si>
    <t>Training is limited to two weeks (10 days) using the train-the-trainer methodology.</t>
  </si>
  <si>
    <t>State to provide training facilities and necessary equipment if on-site training is needed. Travel time and travel fees are additional and will be billed as incurred for on-site training.</t>
  </si>
  <si>
    <t>EnSoftek’s standard Web Services Agreement is used as a schedule for the State Agreement.</t>
  </si>
  <si>
    <t>Professional Services fees are not included in subscription fees.</t>
  </si>
  <si>
    <r>
      <t xml:space="preserve">Any deviations/delays in the eight (8) month implementation timeline by the State will affect the implementation timeline and EnSoftek resource allocation resulting in “Project Extension Fees @ </t>
    </r>
    <r>
      <rPr>
        <i/>
        <u/>
        <sz val="11"/>
        <color theme="1"/>
        <rFont val="Calibri"/>
        <family val="2"/>
        <scheme val="minor"/>
      </rPr>
      <t>$50,000 per month</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</si>
</sst>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quot;$&quot;#,##0.00"/>
    <numFmt numFmtId="165" formatCode="&quot;$&quot;#,##0"/>
  </numFmts>
  <fonts count="19"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i/>
      <sz val="9"/>
      <color theme="1"/>
      <name val="Calibri"/>
      <family val="2"/>
      <scheme val="minor"/>
    </font>
    <font>
      <sz val="11"/>
      <color theme="1"/>
      <name val="Calibri"/>
      <family val="2"/>
      <scheme val="minor"/>
    </font>
    <font>
      <b/>
      <sz val="14"/>
      <color theme="1"/>
      <name val="Calibri"/>
      <family val="2"/>
      <scheme val="minor"/>
    </font>
    <font>
      <u/>
      <sz val="11"/>
      <color theme="1"/>
      <name val="Calibri"/>
      <family val="2"/>
      <scheme val="minor"/>
    </font>
    <font>
      <i/>
      <sz val="12"/>
      <color theme="1"/>
      <name val="Calibri"/>
      <family val="2"/>
      <scheme val="minor"/>
    </font>
    <font>
      <b/>
      <u/>
      <sz val="12"/>
      <color theme="1"/>
      <name val="Calibri"/>
      <family val="2"/>
      <scheme val="minor"/>
    </font>
    <font>
      <i/>
      <u/>
      <sz val="11"/>
      <color theme="1"/>
      <name val="Calibri"/>
      <family val="2"/>
      <scheme val="minor"/>
    </font>
    <font>
      <b/>
      <sz val="11"/>
      <color rgb="FF000000"/>
      <name val="Calibri"/>
      <family val="2"/>
      <scheme val="minor"/>
    </font>
    <font>
      <sz val="11"/>
      <color rgb="FF333333"/>
      <name val="Calibri"/>
      <family val="2"/>
      <scheme val="minor"/>
    </font>
    <font>
      <sz val="11"/>
      <color rgb="FF000000"/>
      <name val="Calibri"/>
      <family val="2"/>
      <scheme val="minor"/>
    </font>
    <font>
      <b/>
      <sz val="12"/>
      <color theme="3" tint="-0.249977111117893"/>
      <name val="Calibri"/>
      <family val="2"/>
      <scheme val="minor"/>
    </font>
    <font>
      <b/>
      <u/>
      <sz val="12"/>
      <color theme="3" tint="-0.249977111117893"/>
      <name val="Calibri"/>
      <family val="2"/>
      <scheme val="minor"/>
    </font>
    <font>
      <sz val="12"/>
      <color theme="1"/>
      <name val="Calibri"/>
      <family val="2"/>
      <scheme val="minor"/>
    </font>
    <font>
      <b/>
      <sz val="12"/>
      <color theme="3"/>
      <name val="Calibri"/>
      <family val="2"/>
      <scheme val="minor"/>
    </font>
    <font>
      <b/>
      <u/>
      <sz val="12"/>
      <color theme="3"/>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top/>
      <bottom/>
      <diagonal/>
    </border>
    <border>
      <left/>
      <right style="medium">
        <color indexed="64"/>
      </right>
      <top/>
      <bottom style="thin">
        <color indexed="64"/>
      </bottom>
      <diagonal/>
    </border>
  </borders>
  <cellStyleXfs count="2">
    <xf numFmtId="0" fontId="0" fillId="0" borderId="0"/>
    <xf numFmtId="44" fontId="5" fillId="0" borderId="0" applyFont="0" applyFill="0" applyBorder="0" applyAlignment="0" applyProtection="0"/>
  </cellStyleXfs>
  <cellXfs count="105">
    <xf numFmtId="0" fontId="0" fillId="0" borderId="0" xfId="0"/>
    <xf numFmtId="0" fontId="2" fillId="0" borderId="0" xfId="0" applyFont="1"/>
    <xf numFmtId="0" fontId="1" fillId="0" borderId="5" xfId="0" applyFont="1" applyBorder="1" applyAlignment="1">
      <alignment horizontal="center" vertical="center"/>
    </xf>
    <xf numFmtId="0" fontId="1" fillId="0" borderId="0" xfId="0" applyFont="1" applyAlignment="1">
      <alignment horizontal="left" wrapText="1"/>
    </xf>
    <xf numFmtId="44" fontId="0" fillId="0" borderId="0" xfId="1" applyFont="1" applyFill="1" applyBorder="1" applyAlignment="1">
      <alignment horizontal="center"/>
    </xf>
    <xf numFmtId="0" fontId="0" fillId="0" borderId="0" xfId="0" applyAlignment="1">
      <alignment horizontal="center"/>
    </xf>
    <xf numFmtId="0" fontId="0" fillId="0" borderId="0" xfId="0" applyAlignment="1">
      <alignment horizontal="right"/>
    </xf>
    <xf numFmtId="44" fontId="0" fillId="0" borderId="0" xfId="1" applyFont="1" applyFill="1" applyBorder="1" applyAlignment="1">
      <alignment horizontal="left"/>
    </xf>
    <xf numFmtId="0" fontId="2" fillId="0" borderId="6" xfId="0" applyFont="1" applyBorder="1" applyAlignment="1">
      <alignment vertical="center" wrapText="1"/>
    </xf>
    <xf numFmtId="0" fontId="0" fillId="0" borderId="6" xfId="0" applyBorder="1" applyAlignment="1">
      <alignment wrapText="1"/>
    </xf>
    <xf numFmtId="0" fontId="0" fillId="3" borderId="4" xfId="0" applyFill="1" applyBorder="1" applyAlignment="1">
      <alignment horizontal="right"/>
    </xf>
    <xf numFmtId="0" fontId="0" fillId="0" borderId="6" xfId="0" applyBorder="1" applyAlignment="1">
      <alignment horizontal="left" wrapText="1"/>
    </xf>
    <xf numFmtId="0" fontId="4" fillId="0" borderId="6" xfId="0" applyFont="1" applyBorder="1" applyAlignment="1">
      <alignment vertical="top" wrapText="1"/>
    </xf>
    <xf numFmtId="0" fontId="1" fillId="0" borderId="6" xfId="0" applyFont="1" applyBorder="1" applyAlignment="1">
      <alignment horizontal="center" vertical="center"/>
    </xf>
    <xf numFmtId="0" fontId="0" fillId="0" borderId="6" xfId="0" applyBorder="1" applyAlignment="1">
      <alignment horizontal="left" vertical="center" wrapText="1"/>
    </xf>
    <xf numFmtId="6" fontId="0" fillId="0" borderId="6" xfId="0" applyNumberFormat="1" applyBorder="1" applyAlignment="1">
      <alignment horizontal="center" vertical="center" wrapText="1"/>
    </xf>
    <xf numFmtId="3" fontId="0" fillId="0" borderId="6" xfId="0" applyNumberFormat="1" applyBorder="1" applyAlignment="1">
      <alignment horizontal="center" vertical="center" wrapText="1"/>
    </xf>
    <xf numFmtId="6" fontId="0" fillId="0" borderId="6" xfId="0" applyNumberFormat="1" applyBorder="1" applyAlignment="1">
      <alignment horizontal="center" vertical="center"/>
    </xf>
    <xf numFmtId="0" fontId="0" fillId="0" borderId="6" xfId="0" applyBorder="1" applyAlignment="1">
      <alignment horizontal="center" vertical="center" wrapText="1"/>
    </xf>
    <xf numFmtId="0" fontId="1" fillId="0" borderId="6" xfId="0" applyFont="1" applyBorder="1" applyAlignment="1">
      <alignment horizontal="left" vertical="center" wrapText="1"/>
    </xf>
    <xf numFmtId="0" fontId="4" fillId="0" borderId="8" xfId="0" applyFont="1" applyBorder="1" applyAlignment="1">
      <alignment horizontal="left" vertical="center" wrapTex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6" fillId="2" borderId="12" xfId="0" applyFont="1" applyFill="1" applyBorder="1" applyAlignment="1">
      <alignment horizontal="left" vertical="center"/>
    </xf>
    <xf numFmtId="0" fontId="0" fillId="0" borderId="7" xfId="0" applyBorder="1" applyAlignment="1">
      <alignment horizontal="left"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8" fillId="0" borderId="7" xfId="0" applyFont="1" applyBorder="1" applyAlignment="1">
      <alignment horizontal="left" wrapText="1"/>
    </xf>
    <xf numFmtId="0" fontId="3" fillId="0" borderId="7" xfId="0" applyFont="1" applyBorder="1" applyAlignment="1">
      <alignment horizontal="center" vertical="center" wrapText="1"/>
    </xf>
    <xf numFmtId="44" fontId="5" fillId="0" borderId="6" xfId="1" applyFont="1" applyBorder="1" applyAlignment="1">
      <alignment horizontal="center" vertical="center"/>
    </xf>
    <xf numFmtId="164" fontId="5" fillId="0" borderId="6" xfId="1" applyNumberFormat="1" applyFont="1" applyBorder="1" applyAlignment="1">
      <alignment horizontal="center" vertical="center"/>
    </xf>
    <xf numFmtId="165" fontId="5" fillId="0" borderId="6" xfId="1" applyNumberFormat="1" applyFont="1" applyBorder="1" applyAlignment="1">
      <alignment horizontal="center" vertical="center"/>
    </xf>
    <xf numFmtId="0" fontId="0" fillId="0" borderId="7" xfId="0" applyBorder="1" applyAlignment="1">
      <alignment horizontal="center" vertical="center" wrapText="1"/>
    </xf>
    <xf numFmtId="0" fontId="1" fillId="0" borderId="7" xfId="0" applyFont="1" applyBorder="1" applyAlignment="1">
      <alignment horizontal="center" vertical="center"/>
    </xf>
    <xf numFmtId="0" fontId="11" fillId="0" borderId="7" xfId="0" applyFont="1" applyBorder="1" applyAlignment="1">
      <alignment horizontal="center" vertical="center" wrapText="1"/>
    </xf>
    <xf numFmtId="0" fontId="1" fillId="0" borderId="7" xfId="0" applyFont="1" applyBorder="1" applyAlignment="1">
      <alignment horizontal="center" vertical="top" wrapText="1"/>
    </xf>
    <xf numFmtId="0" fontId="12" fillId="0" borderId="6" xfId="0" applyFont="1" applyBorder="1" applyAlignment="1">
      <alignment vertical="center" wrapText="1"/>
    </xf>
    <xf numFmtId="0" fontId="13" fillId="0" borderId="6" xfId="0" applyFont="1" applyBorder="1" applyAlignment="1">
      <alignment horizontal="center" vertical="center" wrapText="1"/>
    </xf>
    <xf numFmtId="6" fontId="13" fillId="0" borderId="6" xfId="0" applyNumberFormat="1" applyFont="1" applyBorder="1" applyAlignment="1">
      <alignment horizontal="center" vertical="center" wrapText="1"/>
    </xf>
    <xf numFmtId="0" fontId="13" fillId="0" borderId="6" xfId="0" applyFont="1" applyBorder="1" applyAlignment="1">
      <alignment vertical="center" wrapText="1"/>
    </xf>
    <xf numFmtId="44" fontId="1" fillId="3" borderId="4" xfId="1" applyFont="1" applyFill="1" applyBorder="1" applyAlignment="1">
      <alignment horizontal="right"/>
    </xf>
    <xf numFmtId="6" fontId="1" fillId="3" borderId="4" xfId="1" applyNumberFormat="1" applyFont="1" applyFill="1" applyBorder="1" applyAlignment="1">
      <alignment horizontal="center"/>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11" xfId="0" applyFont="1" applyFill="1" applyBorder="1" applyAlignment="1">
      <alignment vertical="center"/>
    </xf>
    <xf numFmtId="0" fontId="3" fillId="4" borderId="10" xfId="0" applyFont="1" applyFill="1" applyBorder="1" applyAlignment="1">
      <alignment vertical="center"/>
    </xf>
    <xf numFmtId="0" fontId="3" fillId="4" borderId="16" xfId="0" applyFont="1" applyFill="1" applyBorder="1" applyAlignment="1">
      <alignment vertical="center"/>
    </xf>
    <xf numFmtId="0" fontId="3" fillId="4" borderId="17" xfId="0" applyFont="1" applyFill="1" applyBorder="1" applyAlignment="1">
      <alignment vertical="center"/>
    </xf>
    <xf numFmtId="8" fontId="0" fillId="0" borderId="0" xfId="0" applyNumberFormat="1"/>
    <xf numFmtId="165" fontId="0" fillId="0" borderId="6" xfId="0" applyNumberFormat="1" applyBorder="1" applyAlignment="1">
      <alignment horizontal="center" vertical="center"/>
    </xf>
    <xf numFmtId="0" fontId="1" fillId="3" borderId="21" xfId="0" applyFont="1" applyFill="1" applyBorder="1" applyAlignment="1">
      <alignment horizontal="right" vertical="center" wrapText="1"/>
    </xf>
    <xf numFmtId="164" fontId="1" fillId="3" borderId="22" xfId="1" applyNumberFormat="1" applyFont="1" applyFill="1" applyBorder="1" applyAlignment="1">
      <alignment horizontal="center" vertical="center"/>
    </xf>
    <xf numFmtId="164" fontId="5" fillId="0" borderId="23" xfId="1" applyNumberFormat="1" applyFont="1" applyBorder="1" applyAlignment="1">
      <alignment horizontal="center" vertical="center"/>
    </xf>
    <xf numFmtId="164" fontId="1" fillId="3" borderId="6" xfId="1" applyNumberFormat="1" applyFont="1" applyFill="1" applyBorder="1" applyAlignment="1">
      <alignment horizontal="center" vertical="center"/>
    </xf>
    <xf numFmtId="6" fontId="0" fillId="0" borderId="7" xfId="0" applyNumberFormat="1" applyBorder="1" applyAlignment="1">
      <alignment horizontal="center" vertical="center" wrapText="1"/>
    </xf>
    <xf numFmtId="6" fontId="5" fillId="0" borderId="6" xfId="1" applyNumberFormat="1" applyFont="1" applyBorder="1" applyAlignment="1">
      <alignment horizontal="center" vertical="center"/>
    </xf>
    <xf numFmtId="165" fontId="0" fillId="0" borderId="7" xfId="0" applyNumberFormat="1" applyBorder="1" applyAlignment="1">
      <alignment horizontal="center" vertical="center" wrapText="1"/>
    </xf>
    <xf numFmtId="44" fontId="5" fillId="0" borderId="6" xfId="1" applyFont="1" applyBorder="1" applyAlignment="1">
      <alignment horizontal="center" vertical="center" wrapText="1"/>
    </xf>
    <xf numFmtId="6" fontId="0" fillId="0" borderId="0" xfId="0" applyNumberFormat="1"/>
    <xf numFmtId="0" fontId="0" fillId="0" borderId="0" xfId="0" applyAlignment="1">
      <alignment horizontal="lef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6" fillId="4" borderId="26" xfId="0" applyFont="1" applyFill="1" applyBorder="1" applyAlignment="1">
      <alignment horizontal="left" vertical="center" wrapText="1"/>
    </xf>
    <xf numFmtId="0" fontId="6" fillId="4" borderId="1" xfId="0" applyFont="1" applyFill="1" applyBorder="1" applyAlignment="1">
      <alignment vertical="center"/>
    </xf>
    <xf numFmtId="0" fontId="6" fillId="4" borderId="9" xfId="0" applyFont="1" applyFill="1" applyBorder="1" applyAlignment="1">
      <alignment vertical="center"/>
    </xf>
    <xf numFmtId="0" fontId="6" fillId="4" borderId="15" xfId="0" applyFont="1" applyFill="1" applyBorder="1" applyAlignment="1">
      <alignment vertical="center"/>
    </xf>
    <xf numFmtId="6" fontId="0" fillId="0" borderId="0" xfId="0" applyNumberFormat="1" applyAlignment="1">
      <alignment horizontal="center" vertical="center" wrapText="1"/>
    </xf>
    <xf numFmtId="165" fontId="0" fillId="0" borderId="0" xfId="0" applyNumberFormat="1" applyAlignment="1">
      <alignment horizontal="center" vertical="center" wrapText="1"/>
    </xf>
    <xf numFmtId="0" fontId="1" fillId="0" borderId="27" xfId="0" applyFont="1" applyBorder="1" applyAlignment="1">
      <alignment horizontal="center" vertical="center"/>
    </xf>
    <xf numFmtId="165" fontId="0" fillId="0" borderId="0" xfId="0" applyNumberFormat="1" applyAlignment="1">
      <alignment horizontal="center" vertical="center"/>
    </xf>
    <xf numFmtId="164" fontId="5" fillId="0" borderId="0" xfId="1" applyNumberFormat="1" applyFont="1" applyBorder="1" applyAlignment="1">
      <alignment horizontal="center" vertical="center"/>
    </xf>
    <xf numFmtId="0" fontId="1" fillId="0" borderId="0" xfId="0" applyFont="1" applyAlignment="1">
      <alignment horizontal="center" vertical="center"/>
    </xf>
    <xf numFmtId="3" fontId="0" fillId="0" borderId="0" xfId="0" applyNumberFormat="1" applyAlignment="1">
      <alignment horizontal="center" vertical="center" wrapText="1"/>
    </xf>
    <xf numFmtId="6" fontId="0" fillId="0" borderId="0" xfId="0" applyNumberFormat="1" applyAlignment="1">
      <alignment horizontal="center" vertical="center"/>
    </xf>
    <xf numFmtId="44" fontId="5" fillId="0" borderId="0" xfId="1"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6" fontId="1" fillId="0" borderId="0" xfId="1" applyNumberFormat="1" applyFont="1" applyFill="1" applyBorder="1" applyAlignment="1">
      <alignment horizontal="center"/>
    </xf>
    <xf numFmtId="164" fontId="1" fillId="0" borderId="0" xfId="1" applyNumberFormat="1" applyFont="1" applyFill="1" applyBorder="1" applyAlignment="1">
      <alignment horizontal="center" vertical="center"/>
    </xf>
    <xf numFmtId="0" fontId="14" fillId="0" borderId="0" xfId="0" applyFont="1" applyAlignment="1">
      <alignment horizontal="left" vertical="center" wrapText="1"/>
    </xf>
    <xf numFmtId="164" fontId="13" fillId="0" borderId="25" xfId="0" applyNumberFormat="1" applyFont="1" applyBorder="1" applyAlignment="1">
      <alignment horizontal="center" vertical="center" wrapText="1"/>
    </xf>
    <xf numFmtId="164" fontId="13" fillId="0" borderId="6" xfId="0" applyNumberFormat="1" applyFont="1" applyBorder="1" applyAlignment="1">
      <alignment horizontal="center" vertical="center" wrapText="1"/>
    </xf>
    <xf numFmtId="164" fontId="0" fillId="0" borderId="6" xfId="0" applyNumberFormat="1" applyBorder="1" applyAlignment="1">
      <alignment horizontal="center"/>
    </xf>
    <xf numFmtId="0" fontId="1" fillId="0" borderId="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5" xfId="0" applyFont="1" applyBorder="1" applyAlignment="1">
      <alignment horizontal="center" vertical="center" wrapText="1"/>
    </xf>
    <xf numFmtId="6" fontId="13" fillId="0" borderId="0" xfId="0" applyNumberFormat="1" applyFont="1" applyAlignment="1">
      <alignment horizontal="center" vertical="center" wrapText="1"/>
    </xf>
    <xf numFmtId="6" fontId="11" fillId="0" borderId="4" xfId="0" applyNumberFormat="1" applyFont="1" applyBorder="1" applyAlignment="1">
      <alignment horizontal="center" vertical="center" wrapText="1"/>
    </xf>
    <xf numFmtId="0" fontId="11" fillId="0" borderId="6" xfId="0" applyFont="1" applyBorder="1" applyAlignment="1">
      <alignment horizontal="center" vertical="center" wrapText="1"/>
    </xf>
    <xf numFmtId="6" fontId="11" fillId="0" borderId="13" xfId="0" applyNumberFormat="1" applyFont="1" applyBorder="1" applyAlignment="1">
      <alignment horizontal="center" vertical="center" wrapText="1"/>
    </xf>
    <xf numFmtId="6" fontId="11" fillId="0" borderId="14" xfId="0" applyNumberFormat="1" applyFont="1" applyBorder="1" applyAlignment="1">
      <alignment horizontal="center"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14" fillId="3" borderId="1" xfId="0" applyFont="1" applyFill="1" applyBorder="1" applyAlignment="1">
      <alignment horizontal="left" vertical="center"/>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14" fillId="3" borderId="13" xfId="0" applyFont="1" applyFill="1" applyBorder="1" applyAlignment="1">
      <alignment horizontal="left" vertical="center" wrapText="1"/>
    </xf>
    <xf numFmtId="0" fontId="14" fillId="3" borderId="24" xfId="0" applyFont="1" applyFill="1" applyBorder="1" applyAlignment="1">
      <alignment horizontal="left" vertical="center" wrapText="1"/>
    </xf>
    <xf numFmtId="0" fontId="14" fillId="3" borderId="14"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16" fillId="5" borderId="2" xfId="0" applyFont="1" applyFill="1" applyBorder="1" applyAlignment="1">
      <alignment horizontal="left" vertical="center" wrapText="1"/>
    </xf>
    <xf numFmtId="0" fontId="16" fillId="5" borderId="3" xfId="0"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7"/>
  <sheetViews>
    <sheetView tabSelected="1" zoomScale="85" zoomScaleNormal="85" workbookViewId="0">
      <selection activeCell="A7" sqref="A7:C7"/>
    </sheetView>
  </sheetViews>
  <sheetFormatPr defaultRowHeight="14.4" x14ac:dyDescent="0.3"/>
  <cols>
    <col min="1" max="1" width="62.44140625" customWidth="1"/>
    <col min="2" max="2" width="42.109375" customWidth="1"/>
    <col min="3" max="3" width="35.6640625" customWidth="1"/>
    <col min="4" max="4" width="18.5546875" customWidth="1"/>
    <col min="5" max="5" width="22.44140625" customWidth="1"/>
    <col min="6" max="6" width="19.44140625" customWidth="1"/>
    <col min="8" max="8" width="10.5546875" bestFit="1" customWidth="1"/>
  </cols>
  <sheetData>
    <row r="1" spans="1:4" ht="20.399999999999999" customHeight="1" thickBot="1" x14ac:dyDescent="0.35">
      <c r="A1" s="23" t="s">
        <v>0</v>
      </c>
      <c r="B1" s="21"/>
      <c r="C1" s="22"/>
      <c r="D1" s="77"/>
    </row>
    <row r="2" spans="1:4" ht="108.6" customHeight="1" x14ac:dyDescent="0.3">
      <c r="A2" s="25" t="s">
        <v>1</v>
      </c>
      <c r="B2" s="25" t="s">
        <v>2</v>
      </c>
      <c r="C2" s="25" t="s">
        <v>3</v>
      </c>
      <c r="D2" s="59"/>
    </row>
    <row r="3" spans="1:4" x14ac:dyDescent="0.3">
      <c r="A3" s="14" t="s">
        <v>4</v>
      </c>
      <c r="B3" s="14"/>
      <c r="C3" s="14"/>
      <c r="D3" s="59"/>
    </row>
    <row r="4" spans="1:4" ht="103.95" customHeight="1" thickBot="1" x14ac:dyDescent="0.35">
      <c r="A4" s="26" t="s">
        <v>5</v>
      </c>
      <c r="B4" s="26" t="s">
        <v>6</v>
      </c>
      <c r="C4" s="26"/>
      <c r="D4" s="59"/>
    </row>
    <row r="5" spans="1:4" ht="15" thickBot="1" x14ac:dyDescent="0.35">
      <c r="A5" s="59"/>
      <c r="B5" s="59"/>
      <c r="C5" s="59"/>
      <c r="D5" s="59"/>
    </row>
    <row r="6" spans="1:4" ht="18.600000000000001" thickBot="1" x14ac:dyDescent="0.35">
      <c r="A6" s="64" t="s">
        <v>7</v>
      </c>
      <c r="B6" s="62"/>
      <c r="C6" s="63"/>
      <c r="D6" s="59"/>
    </row>
    <row r="7" spans="1:4" ht="115.95" customHeight="1" thickBot="1" x14ac:dyDescent="0.35">
      <c r="A7" s="102" t="s">
        <v>8</v>
      </c>
      <c r="B7" s="103"/>
      <c r="C7" s="104"/>
      <c r="D7" s="59"/>
    </row>
    <row r="8" spans="1:4" x14ac:dyDescent="0.3">
      <c r="A8" s="59"/>
      <c r="B8" s="59"/>
      <c r="C8" s="59"/>
      <c r="D8" s="59"/>
    </row>
    <row r="9" spans="1:4" ht="15" thickBot="1" x14ac:dyDescent="0.35"/>
    <row r="10" spans="1:4" ht="18.600000000000001" thickBot="1" x14ac:dyDescent="0.35">
      <c r="A10" s="65" t="s">
        <v>9</v>
      </c>
      <c r="B10" s="42"/>
      <c r="C10" s="43"/>
      <c r="D10" s="78"/>
    </row>
    <row r="11" spans="1:4" ht="46.8" x14ac:dyDescent="0.3">
      <c r="A11" s="27"/>
      <c r="B11" s="28" t="s">
        <v>10</v>
      </c>
      <c r="C11" s="28" t="s">
        <v>11</v>
      </c>
      <c r="D11" s="61"/>
    </row>
    <row r="12" spans="1:4" ht="339" customHeight="1" x14ac:dyDescent="0.3">
      <c r="A12" s="24" t="s">
        <v>12</v>
      </c>
      <c r="B12" s="57" t="s">
        <v>13</v>
      </c>
      <c r="C12" s="54">
        <v>169999</v>
      </c>
      <c r="D12" s="68"/>
    </row>
    <row r="13" spans="1:4" x14ac:dyDescent="0.3">
      <c r="A13" s="9" t="s">
        <v>14</v>
      </c>
      <c r="B13" s="55">
        <v>10000</v>
      </c>
      <c r="C13" s="54">
        <f>B13</f>
        <v>10000</v>
      </c>
      <c r="D13" s="68"/>
    </row>
    <row r="14" spans="1:4" x14ac:dyDescent="0.3">
      <c r="A14" s="9" t="s">
        <v>15</v>
      </c>
      <c r="B14" s="31">
        <v>20000</v>
      </c>
      <c r="C14" s="56">
        <f>B14</f>
        <v>20000</v>
      </c>
      <c r="D14" s="69"/>
    </row>
    <row r="15" spans="1:4" ht="15" thickBot="1" x14ac:dyDescent="0.35">
      <c r="A15" s="10"/>
      <c r="B15" s="40" t="s">
        <v>16</v>
      </c>
      <c r="C15" s="41">
        <f>SUM(C12:C14)</f>
        <v>199999</v>
      </c>
      <c r="D15" s="79"/>
    </row>
    <row r="16" spans="1:4" x14ac:dyDescent="0.3">
      <c r="A16" s="6"/>
      <c r="B16" s="7"/>
      <c r="C16" s="7"/>
      <c r="D16" s="7"/>
    </row>
    <row r="17" spans="1:8" ht="15" thickBot="1" x14ac:dyDescent="0.35">
      <c r="A17" s="1"/>
    </row>
    <row r="18" spans="1:8" ht="18.600000000000001" thickBot="1" x14ac:dyDescent="0.35">
      <c r="A18" s="65" t="s">
        <v>17</v>
      </c>
      <c r="B18" s="42"/>
      <c r="C18" s="43"/>
      <c r="D18" s="78"/>
    </row>
    <row r="19" spans="1:8" ht="21.6" customHeight="1" thickBot="1" x14ac:dyDescent="0.35">
      <c r="A19" s="96" t="s">
        <v>18</v>
      </c>
      <c r="B19" s="97"/>
      <c r="C19" s="97"/>
      <c r="D19" s="97"/>
      <c r="E19" s="97"/>
      <c r="F19" s="98"/>
    </row>
    <row r="20" spans="1:8" ht="28.2" customHeight="1" x14ac:dyDescent="0.3">
      <c r="A20" s="35" t="s">
        <v>19</v>
      </c>
      <c r="B20" s="34" t="s">
        <v>20</v>
      </c>
      <c r="C20" s="33" t="s">
        <v>21</v>
      </c>
      <c r="D20" s="87" t="s">
        <v>22</v>
      </c>
      <c r="E20" s="86" t="s">
        <v>23</v>
      </c>
      <c r="F20" s="85" t="s">
        <v>24</v>
      </c>
    </row>
    <row r="21" spans="1:8" x14ac:dyDescent="0.3">
      <c r="A21" s="36" t="s">
        <v>25</v>
      </c>
      <c r="B21" s="37" t="s">
        <v>26</v>
      </c>
      <c r="C21" s="37">
        <v>7</v>
      </c>
      <c r="D21" s="82">
        <v>3463.8</v>
      </c>
      <c r="E21" s="84">
        <f>D21-(D21*30%)</f>
        <v>2424.66</v>
      </c>
      <c r="F21" s="38">
        <f>C21*E21</f>
        <v>16972.62</v>
      </c>
      <c r="H21" s="48"/>
    </row>
    <row r="22" spans="1:8" x14ac:dyDescent="0.3">
      <c r="A22" s="39" t="s">
        <v>27</v>
      </c>
      <c r="B22" s="37" t="s">
        <v>28</v>
      </c>
      <c r="C22" s="37">
        <v>20</v>
      </c>
      <c r="D22" s="83">
        <v>1731.84</v>
      </c>
      <c r="E22" s="84">
        <f t="shared" ref="E22:E23" si="0">D22-(D22*30%)</f>
        <v>1212.288</v>
      </c>
      <c r="F22" s="38">
        <f t="shared" ref="F22:F32" si="1">C22*E22</f>
        <v>24245.760000000002</v>
      </c>
      <c r="H22" s="48"/>
    </row>
    <row r="23" spans="1:8" x14ac:dyDescent="0.3">
      <c r="A23" s="39" t="s">
        <v>29</v>
      </c>
      <c r="B23" s="37" t="s">
        <v>28</v>
      </c>
      <c r="C23" s="37">
        <v>25</v>
      </c>
      <c r="D23" s="83">
        <v>1731.84</v>
      </c>
      <c r="E23" s="84">
        <f t="shared" si="0"/>
        <v>1212.288</v>
      </c>
      <c r="F23" s="38">
        <f t="shared" si="1"/>
        <v>30307.200000000001</v>
      </c>
      <c r="H23" s="48"/>
    </row>
    <row r="24" spans="1:8" x14ac:dyDescent="0.3">
      <c r="A24" s="39" t="s">
        <v>30</v>
      </c>
      <c r="B24" s="37" t="s">
        <v>31</v>
      </c>
      <c r="C24" s="37">
        <v>15</v>
      </c>
      <c r="D24" s="83">
        <v>866.04</v>
      </c>
      <c r="E24" s="84">
        <f>D24</f>
        <v>866.04</v>
      </c>
      <c r="F24" s="38">
        <f t="shared" si="1"/>
        <v>12990.599999999999</v>
      </c>
      <c r="H24" s="48"/>
    </row>
    <row r="25" spans="1:8" x14ac:dyDescent="0.3">
      <c r="A25" s="39" t="s">
        <v>32</v>
      </c>
      <c r="B25" s="37" t="s">
        <v>31</v>
      </c>
      <c r="C25" s="37">
        <v>4</v>
      </c>
      <c r="D25" s="83">
        <v>866.04</v>
      </c>
      <c r="E25" s="84">
        <f>D25</f>
        <v>866.04</v>
      </c>
      <c r="F25" s="38">
        <f t="shared" si="1"/>
        <v>3464.16</v>
      </c>
      <c r="H25" s="48"/>
    </row>
    <row r="26" spans="1:8" x14ac:dyDescent="0.3">
      <c r="A26" s="39" t="s">
        <v>33</v>
      </c>
      <c r="B26" s="37" t="s">
        <v>26</v>
      </c>
      <c r="C26" s="37">
        <v>1</v>
      </c>
      <c r="D26" s="82">
        <v>3463.8</v>
      </c>
      <c r="E26" s="84">
        <f>D26-(D26*30%)</f>
        <v>2424.66</v>
      </c>
      <c r="F26" s="38">
        <f t="shared" si="1"/>
        <v>2424.66</v>
      </c>
      <c r="H26" s="48"/>
    </row>
    <row r="27" spans="1:8" x14ac:dyDescent="0.3">
      <c r="A27" s="39" t="s">
        <v>34</v>
      </c>
      <c r="B27" s="37" t="s">
        <v>28</v>
      </c>
      <c r="C27" s="37">
        <v>3</v>
      </c>
      <c r="D27" s="83">
        <v>1731.84</v>
      </c>
      <c r="E27" s="84">
        <f>D27-(D27*30%)</f>
        <v>1212.288</v>
      </c>
      <c r="F27" s="38">
        <f t="shared" si="1"/>
        <v>3636.864</v>
      </c>
      <c r="H27" s="48"/>
    </row>
    <row r="28" spans="1:8" x14ac:dyDescent="0.3">
      <c r="A28" s="39" t="s">
        <v>35</v>
      </c>
      <c r="B28" s="37" t="s">
        <v>31</v>
      </c>
      <c r="C28" s="37">
        <v>2</v>
      </c>
      <c r="D28" s="83">
        <v>866.04</v>
      </c>
      <c r="E28" s="84">
        <f>D28</f>
        <v>866.04</v>
      </c>
      <c r="F28" s="38">
        <f t="shared" si="1"/>
        <v>1732.08</v>
      </c>
      <c r="H28" s="48"/>
    </row>
    <row r="29" spans="1:8" x14ac:dyDescent="0.3">
      <c r="A29" s="39" t="s">
        <v>36</v>
      </c>
      <c r="B29" s="37" t="s">
        <v>31</v>
      </c>
      <c r="C29" s="37">
        <v>5</v>
      </c>
      <c r="D29" s="83">
        <v>866.04</v>
      </c>
      <c r="E29" s="84">
        <f>D29</f>
        <v>866.04</v>
      </c>
      <c r="F29" s="38">
        <f t="shared" si="1"/>
        <v>4330.2</v>
      </c>
      <c r="H29" s="48"/>
    </row>
    <row r="30" spans="1:8" x14ac:dyDescent="0.3">
      <c r="A30" s="39" t="s">
        <v>37</v>
      </c>
      <c r="B30" s="37" t="s">
        <v>38</v>
      </c>
      <c r="C30" s="37">
        <v>6</v>
      </c>
      <c r="D30" s="83">
        <v>1731.84</v>
      </c>
      <c r="E30" s="84">
        <f>D30-(D30*30%)</f>
        <v>1212.288</v>
      </c>
      <c r="F30" s="38">
        <f t="shared" si="1"/>
        <v>7273.7280000000001</v>
      </c>
      <c r="H30" s="48"/>
    </row>
    <row r="31" spans="1:8" x14ac:dyDescent="0.3">
      <c r="A31" s="39" t="s">
        <v>39</v>
      </c>
      <c r="B31" s="37" t="s">
        <v>28</v>
      </c>
      <c r="C31" s="37">
        <v>5</v>
      </c>
      <c r="D31" s="83">
        <v>1731.84</v>
      </c>
      <c r="E31" s="84">
        <f t="shared" ref="E31:E33" si="2">D31-(D31*30%)</f>
        <v>1212.288</v>
      </c>
      <c r="F31" s="38">
        <f t="shared" si="1"/>
        <v>6061.4400000000005</v>
      </c>
      <c r="H31" s="48"/>
    </row>
    <row r="32" spans="1:8" x14ac:dyDescent="0.3">
      <c r="A32" s="39" t="s">
        <v>40</v>
      </c>
      <c r="B32" s="37" t="s">
        <v>28</v>
      </c>
      <c r="C32" s="37">
        <v>5</v>
      </c>
      <c r="D32" s="83">
        <v>1731.84</v>
      </c>
      <c r="E32" s="84">
        <f t="shared" si="2"/>
        <v>1212.288</v>
      </c>
      <c r="F32" s="38">
        <f t="shared" si="1"/>
        <v>6061.4400000000005</v>
      </c>
      <c r="H32" s="48"/>
    </row>
    <row r="33" spans="1:8" x14ac:dyDescent="0.3">
      <c r="A33" s="39" t="s">
        <v>41</v>
      </c>
      <c r="B33" s="37" t="s">
        <v>28</v>
      </c>
      <c r="C33" s="37">
        <v>100</v>
      </c>
      <c r="D33" s="83">
        <v>1731.84</v>
      </c>
      <c r="E33" s="84">
        <f t="shared" si="2"/>
        <v>1212.288</v>
      </c>
      <c r="F33" s="38">
        <f>C33*E33</f>
        <v>121228.8</v>
      </c>
      <c r="H33" s="48"/>
    </row>
    <row r="34" spans="1:8" ht="15" thickBot="1" x14ac:dyDescent="0.35">
      <c r="A34" s="39"/>
      <c r="B34" s="90" t="s">
        <v>42</v>
      </c>
      <c r="C34" s="90">
        <v>198</v>
      </c>
      <c r="D34" s="91" t="s">
        <v>43</v>
      </c>
      <c r="E34" s="92"/>
      <c r="F34" s="89">
        <f>SUM(F21:F33)</f>
        <v>240729.55200000003</v>
      </c>
    </row>
    <row r="35" spans="1:8" ht="24" x14ac:dyDescent="0.3">
      <c r="A35" s="20" t="s">
        <v>44</v>
      </c>
      <c r="B35" s="2" t="s">
        <v>45</v>
      </c>
      <c r="C35" s="2" t="s">
        <v>46</v>
      </c>
      <c r="D35" s="70"/>
      <c r="F35" s="88" t="s">
        <v>47</v>
      </c>
    </row>
    <row r="36" spans="1:8" ht="28.8" x14ac:dyDescent="0.3">
      <c r="A36" s="19" t="s">
        <v>48</v>
      </c>
      <c r="B36" s="32" t="s">
        <v>49</v>
      </c>
      <c r="C36" s="32" t="s">
        <v>49</v>
      </c>
      <c r="D36" s="60"/>
    </row>
    <row r="37" spans="1:8" ht="43.2" x14ac:dyDescent="0.3">
      <c r="A37" s="19" t="s">
        <v>50</v>
      </c>
      <c r="B37" s="31">
        <f>F34</f>
        <v>240729.55200000003</v>
      </c>
      <c r="C37" s="49">
        <f>B37*0.05+B37</f>
        <v>252766.02960000004</v>
      </c>
      <c r="D37" s="71"/>
      <c r="F37" s="58" t="s">
        <v>47</v>
      </c>
    </row>
    <row r="38" spans="1:8" x14ac:dyDescent="0.3">
      <c r="A38" s="19" t="s">
        <v>51</v>
      </c>
      <c r="B38" s="52">
        <v>10000</v>
      </c>
      <c r="C38" s="30">
        <v>10000</v>
      </c>
      <c r="D38" s="72"/>
      <c r="F38" s="48" t="s">
        <v>47</v>
      </c>
    </row>
    <row r="39" spans="1:8" x14ac:dyDescent="0.3">
      <c r="A39" s="50" t="s">
        <v>52</v>
      </c>
      <c r="B39" s="53">
        <f>B37+B38</f>
        <v>250729.55200000003</v>
      </c>
      <c r="C39" s="51">
        <f>C37+C38</f>
        <v>262766.02960000001</v>
      </c>
      <c r="D39" s="80"/>
    </row>
    <row r="40" spans="1:8" ht="31.2" customHeight="1" thickBot="1" x14ac:dyDescent="0.35">
      <c r="A40" s="99" t="s">
        <v>53</v>
      </c>
      <c r="B40" s="100"/>
      <c r="C40" s="101"/>
      <c r="D40" s="81"/>
    </row>
    <row r="41" spans="1:8" x14ac:dyDescent="0.3">
      <c r="A41" s="3"/>
      <c r="B41" s="4"/>
      <c r="C41" s="5"/>
      <c r="D41" s="5"/>
    </row>
    <row r="42" spans="1:8" ht="15" thickBot="1" x14ac:dyDescent="0.35"/>
    <row r="43" spans="1:8" ht="18" x14ac:dyDescent="0.3">
      <c r="A43" s="66" t="s">
        <v>54</v>
      </c>
      <c r="B43" s="44"/>
      <c r="C43" s="45"/>
      <c r="D43" s="78"/>
    </row>
    <row r="44" spans="1:8" ht="24" x14ac:dyDescent="0.3">
      <c r="A44" s="12" t="s">
        <v>44</v>
      </c>
      <c r="B44" s="13" t="s">
        <v>45</v>
      </c>
      <c r="C44" s="13" t="s">
        <v>46</v>
      </c>
      <c r="D44" s="73"/>
    </row>
    <row r="45" spans="1:8" x14ac:dyDescent="0.3">
      <c r="A45" s="14" t="s">
        <v>55</v>
      </c>
      <c r="B45" s="15">
        <v>360</v>
      </c>
      <c r="C45" s="15">
        <v>360</v>
      </c>
      <c r="D45" s="68"/>
    </row>
    <row r="46" spans="1:8" x14ac:dyDescent="0.3">
      <c r="A46" s="14" t="s">
        <v>56</v>
      </c>
      <c r="B46" s="15">
        <v>400</v>
      </c>
      <c r="C46" s="15">
        <v>400</v>
      </c>
      <c r="D46" s="68"/>
    </row>
    <row r="47" spans="1:8" x14ac:dyDescent="0.3">
      <c r="A47" s="14" t="s">
        <v>57</v>
      </c>
      <c r="B47" s="15">
        <v>1200</v>
      </c>
      <c r="C47" s="15">
        <v>1200</v>
      </c>
      <c r="D47" s="68"/>
    </row>
    <row r="48" spans="1:8" x14ac:dyDescent="0.3">
      <c r="A48" s="14" t="s">
        <v>58</v>
      </c>
      <c r="B48" s="16">
        <v>2388</v>
      </c>
      <c r="C48" s="16">
        <v>2388</v>
      </c>
      <c r="D48" s="74"/>
    </row>
    <row r="49" spans="1:4" ht="28.8" x14ac:dyDescent="0.3">
      <c r="A49" s="14" t="s">
        <v>59</v>
      </c>
      <c r="B49" s="15">
        <v>6912</v>
      </c>
      <c r="C49" s="15">
        <v>6912</v>
      </c>
      <c r="D49" s="68"/>
    </row>
    <row r="50" spans="1:4" x14ac:dyDescent="0.3">
      <c r="A50" s="14" t="s">
        <v>60</v>
      </c>
      <c r="B50" s="15">
        <v>5988</v>
      </c>
      <c r="C50" s="15">
        <v>5988</v>
      </c>
      <c r="D50" s="68"/>
    </row>
    <row r="51" spans="1:4" ht="72" x14ac:dyDescent="0.3">
      <c r="A51" s="11" t="s">
        <v>61</v>
      </c>
      <c r="B51" s="17">
        <v>6000</v>
      </c>
      <c r="C51" s="17">
        <v>6000</v>
      </c>
      <c r="D51" s="75"/>
    </row>
    <row r="52" spans="1:4" x14ac:dyDescent="0.3">
      <c r="A52" s="14" t="s">
        <v>62</v>
      </c>
      <c r="B52" s="15">
        <v>720</v>
      </c>
      <c r="C52" s="15">
        <v>720</v>
      </c>
      <c r="D52" s="68"/>
    </row>
    <row r="53" spans="1:4" x14ac:dyDescent="0.3">
      <c r="A53" s="14" t="s">
        <v>63</v>
      </c>
      <c r="B53" s="15">
        <v>1188</v>
      </c>
      <c r="C53" s="15">
        <v>1188</v>
      </c>
      <c r="D53" s="68"/>
    </row>
    <row r="54" spans="1:4" x14ac:dyDescent="0.3">
      <c r="A54" s="14" t="s">
        <v>64</v>
      </c>
      <c r="B54" s="15">
        <v>588</v>
      </c>
      <c r="C54" s="15">
        <v>588</v>
      </c>
      <c r="D54" s="68"/>
    </row>
    <row r="55" spans="1:4" ht="28.8" x14ac:dyDescent="0.3">
      <c r="A55" s="14" t="s">
        <v>65</v>
      </c>
      <c r="B55" s="15">
        <v>1080</v>
      </c>
      <c r="C55" s="15">
        <v>1080</v>
      </c>
      <c r="D55" s="68"/>
    </row>
    <row r="56" spans="1:4" x14ac:dyDescent="0.3">
      <c r="A56" s="14" t="s">
        <v>66</v>
      </c>
      <c r="B56" s="15">
        <v>900</v>
      </c>
      <c r="C56" s="15">
        <v>900</v>
      </c>
      <c r="D56" s="68"/>
    </row>
    <row r="57" spans="1:4" ht="28.8" x14ac:dyDescent="0.3">
      <c r="A57" s="14" t="s">
        <v>67</v>
      </c>
      <c r="B57" s="15">
        <v>360</v>
      </c>
      <c r="C57" s="15">
        <v>360</v>
      </c>
      <c r="D57" s="68"/>
    </row>
    <row r="58" spans="1:4" x14ac:dyDescent="0.3">
      <c r="A58" s="14" t="s">
        <v>68</v>
      </c>
      <c r="B58" s="15">
        <v>150</v>
      </c>
      <c r="C58" s="15">
        <v>150</v>
      </c>
      <c r="D58" s="68"/>
    </row>
    <row r="59" spans="1:4" x14ac:dyDescent="0.3">
      <c r="A59" s="14" t="s">
        <v>69</v>
      </c>
      <c r="B59" s="15">
        <v>948</v>
      </c>
      <c r="C59" s="15">
        <v>948</v>
      </c>
      <c r="D59" s="68"/>
    </row>
    <row r="60" spans="1:4" ht="28.8" x14ac:dyDescent="0.3">
      <c r="A60" s="14" t="s">
        <v>70</v>
      </c>
      <c r="B60" s="15">
        <v>1200</v>
      </c>
      <c r="C60" s="15">
        <v>1200</v>
      </c>
      <c r="D60" s="68"/>
    </row>
    <row r="61" spans="1:4" ht="28.8" x14ac:dyDescent="0.3">
      <c r="A61" s="14" t="s">
        <v>71</v>
      </c>
      <c r="B61" s="15">
        <v>264</v>
      </c>
      <c r="C61" s="15">
        <v>264</v>
      </c>
      <c r="D61" s="68"/>
    </row>
    <row r="62" spans="1:4" x14ac:dyDescent="0.3">
      <c r="A62" s="14" t="s">
        <v>72</v>
      </c>
      <c r="B62" s="15">
        <v>1250</v>
      </c>
      <c r="C62" s="15">
        <v>1250</v>
      </c>
      <c r="D62" s="68"/>
    </row>
    <row r="63" spans="1:4" ht="28.8" x14ac:dyDescent="0.3">
      <c r="A63" s="14" t="s">
        <v>73</v>
      </c>
      <c r="B63" s="18" t="s">
        <v>74</v>
      </c>
      <c r="C63" s="18" t="s">
        <v>74</v>
      </c>
      <c r="D63" s="60"/>
    </row>
    <row r="64" spans="1:4" x14ac:dyDescent="0.3">
      <c r="A64" s="14" t="s">
        <v>75</v>
      </c>
      <c r="B64" s="18" t="s">
        <v>76</v>
      </c>
      <c r="C64" s="18" t="s">
        <v>76</v>
      </c>
      <c r="D64" s="60"/>
    </row>
    <row r="65" spans="1:4" ht="57.6" x14ac:dyDescent="0.3">
      <c r="A65" s="8" t="s">
        <v>77</v>
      </c>
      <c r="B65" s="29" t="s">
        <v>78</v>
      </c>
      <c r="C65" s="29" t="s">
        <v>78</v>
      </c>
      <c r="D65" s="76"/>
    </row>
    <row r="66" spans="1:4" ht="43.2" x14ac:dyDescent="0.3">
      <c r="A66" s="8" t="s">
        <v>79</v>
      </c>
      <c r="B66" s="29" t="s">
        <v>78</v>
      </c>
      <c r="C66" s="29" t="s">
        <v>78</v>
      </c>
      <c r="D66" s="76"/>
    </row>
    <row r="68" spans="1:4" ht="15" thickBot="1" x14ac:dyDescent="0.35"/>
    <row r="69" spans="1:4" ht="18" x14ac:dyDescent="0.3">
      <c r="A69" s="67" t="s">
        <v>80</v>
      </c>
      <c r="B69" s="46"/>
      <c r="C69" s="47"/>
      <c r="D69" s="78"/>
    </row>
    <row r="70" spans="1:4" ht="14.4" customHeight="1" x14ac:dyDescent="0.3">
      <c r="A70" s="93" t="s">
        <v>81</v>
      </c>
      <c r="B70" s="94"/>
      <c r="C70" s="95"/>
      <c r="D70" s="59"/>
    </row>
    <row r="71" spans="1:4" ht="31.2" customHeight="1" x14ac:dyDescent="0.3">
      <c r="A71" s="93" t="s">
        <v>82</v>
      </c>
      <c r="B71" s="94"/>
      <c r="C71" s="95"/>
      <c r="D71" s="59"/>
    </row>
    <row r="72" spans="1:4" ht="31.2" customHeight="1" x14ac:dyDescent="0.3">
      <c r="A72" s="93" t="s">
        <v>83</v>
      </c>
      <c r="B72" s="94"/>
      <c r="C72" s="95"/>
      <c r="D72" s="59"/>
    </row>
    <row r="73" spans="1:4" ht="30" customHeight="1" x14ac:dyDescent="0.3">
      <c r="A73" s="93" t="s">
        <v>97</v>
      </c>
      <c r="B73" s="94"/>
      <c r="C73" s="95"/>
      <c r="D73" s="59"/>
    </row>
    <row r="74" spans="1:4" ht="29.4" customHeight="1" x14ac:dyDescent="0.3">
      <c r="A74" s="93" t="s">
        <v>84</v>
      </c>
      <c r="B74" s="94"/>
      <c r="C74" s="95"/>
      <c r="D74" s="59"/>
    </row>
    <row r="75" spans="1:4" ht="29.4" customHeight="1" x14ac:dyDescent="0.3">
      <c r="A75" s="93" t="s">
        <v>85</v>
      </c>
      <c r="B75" s="94"/>
      <c r="C75" s="95"/>
      <c r="D75" s="59"/>
    </row>
    <row r="76" spans="1:4" ht="27.6" customHeight="1" x14ac:dyDescent="0.3">
      <c r="A76" s="93" t="s">
        <v>86</v>
      </c>
      <c r="B76" s="94"/>
      <c r="C76" s="95"/>
      <c r="D76" s="59"/>
    </row>
    <row r="77" spans="1:4" ht="25.95" customHeight="1" x14ac:dyDescent="0.3">
      <c r="A77" s="93" t="s">
        <v>87</v>
      </c>
      <c r="B77" s="94"/>
      <c r="C77" s="95"/>
      <c r="D77" s="59"/>
    </row>
    <row r="78" spans="1:4" ht="29.4" customHeight="1" x14ac:dyDescent="0.3">
      <c r="A78" s="93" t="s">
        <v>88</v>
      </c>
      <c r="B78" s="94"/>
      <c r="C78" s="95"/>
      <c r="D78" s="59"/>
    </row>
    <row r="79" spans="1:4" ht="28.2" customHeight="1" x14ac:dyDescent="0.3">
      <c r="A79" s="93" t="s">
        <v>89</v>
      </c>
      <c r="B79" s="94"/>
      <c r="C79" s="95"/>
      <c r="D79" s="59"/>
    </row>
    <row r="80" spans="1:4" ht="28.2" customHeight="1" x14ac:dyDescent="0.3">
      <c r="A80" s="93" t="s">
        <v>90</v>
      </c>
      <c r="B80" s="94"/>
      <c r="C80" s="95"/>
      <c r="D80" s="59"/>
    </row>
    <row r="81" spans="1:4" ht="14.4" customHeight="1" x14ac:dyDescent="0.3">
      <c r="A81" s="93" t="s">
        <v>91</v>
      </c>
      <c r="B81" s="94"/>
      <c r="C81" s="95"/>
      <c r="D81" s="59"/>
    </row>
    <row r="82" spans="1:4" ht="14.4" customHeight="1" x14ac:dyDescent="0.3">
      <c r="A82" s="93" t="s">
        <v>92</v>
      </c>
      <c r="B82" s="94"/>
      <c r="C82" s="95"/>
      <c r="D82" s="59"/>
    </row>
    <row r="83" spans="1:4" ht="14.4" customHeight="1" x14ac:dyDescent="0.3">
      <c r="A83" s="93" t="s">
        <v>93</v>
      </c>
      <c r="B83" s="94"/>
      <c r="C83" s="95"/>
      <c r="D83" s="59"/>
    </row>
    <row r="84" spans="1:4" ht="30" customHeight="1" x14ac:dyDescent="0.3">
      <c r="A84" s="93" t="s">
        <v>94</v>
      </c>
      <c r="B84" s="94"/>
      <c r="C84" s="95"/>
      <c r="D84" s="59"/>
    </row>
    <row r="85" spans="1:4" ht="14.4" customHeight="1" x14ac:dyDescent="0.3">
      <c r="A85" s="93" t="s">
        <v>95</v>
      </c>
      <c r="B85" s="94"/>
      <c r="C85" s="95"/>
      <c r="D85" s="59"/>
    </row>
    <row r="86" spans="1:4" x14ac:dyDescent="0.3">
      <c r="A86" s="93" t="s">
        <v>96</v>
      </c>
      <c r="B86" s="94"/>
      <c r="C86" s="95"/>
      <c r="D86" s="59"/>
    </row>
    <row r="87" spans="1:4" ht="14.4" customHeight="1" x14ac:dyDescent="0.3">
      <c r="A87" s="93" t="s">
        <v>53</v>
      </c>
      <c r="B87" s="94"/>
      <c r="C87" s="95"/>
      <c r="D87" s="59"/>
    </row>
  </sheetData>
  <sheetProtection algorithmName="SHA-512" hashValue="eWUfH0l+9MmeNbdpfJoAqysyVNdWsP0FgutWydYlpOlTEZLA/LoAynA3LuopMoHB0AzNqZ6gwNCgaEA2Slbe3w==" saltValue="MYMtIIbJrADJFmE8SgKaZQ==" spinCount="100000" sheet="1" objects="1" scenarios="1"/>
  <mergeCells count="22">
    <mergeCell ref="A7:C7"/>
    <mergeCell ref="A86:C86"/>
    <mergeCell ref="A87:C87"/>
    <mergeCell ref="A71:C71"/>
    <mergeCell ref="A72:C72"/>
    <mergeCell ref="A73:C73"/>
    <mergeCell ref="A74:C74"/>
    <mergeCell ref="A75:C75"/>
    <mergeCell ref="A76:C76"/>
    <mergeCell ref="A77:C77"/>
    <mergeCell ref="A78:C78"/>
    <mergeCell ref="A79:C79"/>
    <mergeCell ref="A81:C81"/>
    <mergeCell ref="A82:C82"/>
    <mergeCell ref="A83:C83"/>
    <mergeCell ref="A84:C84"/>
    <mergeCell ref="D34:E34"/>
    <mergeCell ref="A70:C70"/>
    <mergeCell ref="A85:C85"/>
    <mergeCell ref="A19:F19"/>
    <mergeCell ref="A40:C40"/>
    <mergeCell ref="A80:C80"/>
  </mergeCells>
  <pageMargins left="0.7" right="0.7" top="0.75" bottom="0.75" header="0.3" footer="0.3"/>
  <pageSetup scale="85" orientation="landscape" r:id="rId1"/>
  <headerFooter>
    <oddFooter>&amp;LDES RFP No 16-0033-CPRM - TELEMATICS&amp;R&amp;P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10542D2691F944B3ABBC4E1687B917" ma:contentTypeVersion="17" ma:contentTypeDescription="Create a new document." ma:contentTypeScope="" ma:versionID="085f3db993f34550f7152a95f6b5d3d8">
  <xsd:schema xmlns:xsd="http://www.w3.org/2001/XMLSchema" xmlns:xs="http://www.w3.org/2001/XMLSchema" xmlns:p="http://schemas.microsoft.com/office/2006/metadata/properties" xmlns:ns2="d71b5a7b-d996-40e7-a23f-7fad5b989c8a" xmlns:ns3="98033abd-fb41-4637-a255-08abdc536643" targetNamespace="http://schemas.microsoft.com/office/2006/metadata/properties" ma:root="true" ma:fieldsID="fd7786f769f59873be9c75e69a9708a8" ns2:_="" ns3:_="">
    <xsd:import namespace="d71b5a7b-d996-40e7-a23f-7fad5b989c8a"/>
    <xsd:import namespace="98033abd-fb41-4637-a255-08abdc53664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b5a7b-d996-40e7-a23f-7fad5b989c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8996d4b-0e6d-457f-9509-75df10660b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033abd-fb41-4637-a255-08abdc53664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7bfc6ff-72dc-4ef7-a885-9e1ceb3209a3}" ma:internalName="TaxCatchAll" ma:showField="CatchAllData" ma:web="98033abd-fb41-4637-a255-08abdc5366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094C79-32E0-445C-96F4-E17D96A88AA5}">
  <ds:schemaRefs>
    <ds:schemaRef ds:uri="http://schemas.microsoft.com/sharepoint/v3/contenttype/forms"/>
  </ds:schemaRefs>
</ds:datastoreItem>
</file>

<file path=customXml/itemProps2.xml><?xml version="1.0" encoding="utf-8"?>
<ds:datastoreItem xmlns:ds="http://schemas.openxmlformats.org/officeDocument/2006/customXml" ds:itemID="{ABE9FFB7-AF2B-418E-8DD0-F525898DF5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1b5a7b-d996-40e7-a23f-7fad5b989c8a"/>
    <ds:schemaRef ds:uri="98033abd-fb41-4637-a255-08abdc5366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Bid Price</vt:lpstr>
    </vt:vector>
  </TitlesOfParts>
  <Manager/>
  <Company>State of Washington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Rix, Brenda (DES)</dc:creator>
  <cp:keywords/>
  <dc:description/>
  <cp:lastModifiedBy>EnSoftek</cp:lastModifiedBy>
  <cp:revision/>
  <dcterms:created xsi:type="dcterms:W3CDTF">2016-12-13T22:30:22Z</dcterms:created>
  <dcterms:modified xsi:type="dcterms:W3CDTF">2023-11-27T17:15:42Z</dcterms:modified>
  <cp:category/>
  <cp:contentStatus/>
</cp:coreProperties>
</file>